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600" yWindow="120" windowWidth="15480" windowHeight="10605"/>
  </bookViews>
  <sheets>
    <sheet name="Muestreo Ref_1" sheetId="8" r:id="rId1"/>
  </sheets>
  <definedNames>
    <definedName name="_xlnm.Print_Area" localSheetId="0">'Muestreo Ref_1'!$A$2:$H$42</definedName>
  </definedNames>
  <calcPr calcId="152511"/>
</workbook>
</file>

<file path=xl/calcChain.xml><?xml version="1.0" encoding="utf-8"?>
<calcChain xmlns="http://schemas.openxmlformats.org/spreadsheetml/2006/main">
  <c r="G35" i="8" l="1"/>
  <c r="G34" i="8"/>
  <c r="F24" i="8"/>
  <c r="F23" i="8"/>
  <c r="F13" i="8"/>
  <c r="G13" i="8" s="1"/>
  <c r="G19" i="8" s="1"/>
  <c r="F12" i="8"/>
  <c r="F11" i="8"/>
  <c r="F10" i="8"/>
  <c r="F9" i="8"/>
  <c r="G36" i="8" l="1"/>
  <c r="F30" i="8"/>
  <c r="C6" i="8"/>
  <c r="G9" i="8" l="1"/>
  <c r="G10" i="8"/>
  <c r="G11" i="8"/>
  <c r="G12" i="8"/>
  <c r="F28" i="8" l="1"/>
  <c r="F29" i="8"/>
  <c r="F25" i="8"/>
  <c r="F26" i="8" s="1"/>
</calcChain>
</file>

<file path=xl/sharedStrings.xml><?xml version="1.0" encoding="utf-8"?>
<sst xmlns="http://schemas.openxmlformats.org/spreadsheetml/2006/main" count="36" uniqueCount="33">
  <si>
    <t>Número Parcela</t>
  </si>
  <si>
    <t>Forma Parcela</t>
  </si>
  <si>
    <t>Circular</t>
  </si>
  <si>
    <t>Tamaño</t>
  </si>
  <si>
    <t>m2</t>
  </si>
  <si>
    <t>Factor</t>
  </si>
  <si>
    <t>Estadístico</t>
  </si>
  <si>
    <t>Media (pl/ha)</t>
  </si>
  <si>
    <t>Desv. Estándar (pl/ha)</t>
  </si>
  <si>
    <t>Coeficiente de variación (%)</t>
  </si>
  <si>
    <t>Error de la muestra (%)</t>
  </si>
  <si>
    <t>Nº de parcelas</t>
  </si>
  <si>
    <t>Limite de confianza inferior (pl/ha)</t>
  </si>
  <si>
    <t>Limite de confianza superior (pl/ha)</t>
  </si>
  <si>
    <t>Valor</t>
  </si>
  <si>
    <t>N° (árb./parcela)</t>
  </si>
  <si>
    <t>N°  (árb./ha.)</t>
  </si>
  <si>
    <t>Densidad</t>
  </si>
  <si>
    <t xml:space="preserve">Densidad </t>
  </si>
  <si>
    <t>T - Student (95% confianza) n-1</t>
  </si>
  <si>
    <t>Densidad real</t>
  </si>
  <si>
    <t>Coigue</t>
  </si>
  <si>
    <t>Total</t>
  </si>
  <si>
    <t xml:space="preserve">Otras </t>
  </si>
  <si>
    <t>Porcentaje prendimiento</t>
  </si>
  <si>
    <t>Especie</t>
  </si>
  <si>
    <t>Prendimiento (%)</t>
  </si>
  <si>
    <t>Densidad programada (1)</t>
  </si>
  <si>
    <t>Rodal Ref_1</t>
  </si>
  <si>
    <t>(1) No especificado, se asume igual proporción</t>
  </si>
  <si>
    <t>PREDIO:  La Esperanza</t>
  </si>
  <si>
    <t>Avellano</t>
  </si>
  <si>
    <t>Ulmo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</si>
</sst>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0"/>
      <name val="Franklin Gothic Medium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Franklin Gothic Boo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1" fontId="2" fillId="2" borderId="6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2" fontId="0" fillId="2" borderId="0" xfId="0" applyNumberFormat="1" applyFill="1" applyBorder="1" applyAlignment="1">
      <alignment horizontal="center"/>
    </xf>
    <xf numFmtId="0" fontId="3" fillId="2" borderId="15" xfId="0" applyFont="1" applyFill="1" applyBorder="1"/>
    <xf numFmtId="0" fontId="0" fillId="2" borderId="1" xfId="0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2" fillId="2" borderId="4" xfId="0" applyFont="1" applyFill="1" applyBorder="1"/>
    <xf numFmtId="0" fontId="0" fillId="2" borderId="20" xfId="0" applyFont="1" applyFill="1" applyBorder="1"/>
    <xf numFmtId="0" fontId="0" fillId="2" borderId="19" xfId="0" applyFill="1" applyBorder="1" applyAlignment="1">
      <alignment horizontal="center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9" fontId="0" fillId="2" borderId="20" xfId="0" applyNumberFormat="1" applyFont="1" applyFill="1" applyBorder="1"/>
    <xf numFmtId="10" fontId="0" fillId="2" borderId="20" xfId="0" applyNumberFormat="1" applyFont="1" applyFill="1" applyBorder="1"/>
    <xf numFmtId="2" fontId="3" fillId="2" borderId="5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7"/>
  <sheetViews>
    <sheetView tabSelected="1" view="pageBreakPreview" zoomScaleNormal="90" zoomScaleSheetLayoutView="100" workbookViewId="0">
      <selection activeCell="D39" sqref="D39"/>
    </sheetView>
  </sheetViews>
  <sheetFormatPr baseColWidth="10" defaultColWidth="11" defaultRowHeight="15" x14ac:dyDescent="0.25"/>
  <cols>
    <col min="1" max="1" width="11.42578125" style="1" customWidth="1"/>
    <col min="2" max="2" width="24.7109375" style="1" customWidth="1"/>
    <col min="3" max="4" width="10.5703125" style="1" customWidth="1"/>
    <col min="5" max="5" width="11" style="1" customWidth="1"/>
    <col min="6" max="6" width="13.140625" style="1" customWidth="1"/>
    <col min="7" max="7" width="16.28515625" style="1" customWidth="1"/>
    <col min="8" max="16384" width="11" style="1"/>
  </cols>
  <sheetData>
    <row r="2" spans="2:7" x14ac:dyDescent="0.25">
      <c r="B2" s="2" t="s">
        <v>30</v>
      </c>
      <c r="C2" s="2"/>
      <c r="D2" s="2"/>
      <c r="E2" s="2"/>
      <c r="G2" s="2"/>
    </row>
    <row r="3" spans="2:7" x14ac:dyDescent="0.25">
      <c r="B3" s="2" t="s">
        <v>28</v>
      </c>
      <c r="C3" s="2"/>
      <c r="D3" s="2"/>
      <c r="E3" s="2"/>
      <c r="G3" s="2"/>
    </row>
    <row r="4" spans="2:7" x14ac:dyDescent="0.25">
      <c r="B4" s="2" t="s">
        <v>1</v>
      </c>
      <c r="C4" s="3" t="s">
        <v>2</v>
      </c>
      <c r="D4" s="3"/>
      <c r="E4" s="2"/>
    </row>
    <row r="5" spans="2:7" x14ac:dyDescent="0.25">
      <c r="B5" s="2" t="s">
        <v>3</v>
      </c>
      <c r="C5" s="2">
        <v>250</v>
      </c>
      <c r="D5" s="2"/>
      <c r="E5" s="2" t="s">
        <v>4</v>
      </c>
    </row>
    <row r="6" spans="2:7" ht="15.75" thickBot="1" x14ac:dyDescent="0.3">
      <c r="B6" s="2" t="s">
        <v>5</v>
      </c>
      <c r="C6" s="2">
        <f>10000/C5</f>
        <v>40</v>
      </c>
      <c r="D6" s="2"/>
      <c r="E6" s="2"/>
    </row>
    <row r="7" spans="2:7" ht="27.75" customHeight="1" x14ac:dyDescent="0.25">
      <c r="B7" s="34" t="s">
        <v>0</v>
      </c>
      <c r="C7" s="36" t="s">
        <v>17</v>
      </c>
      <c r="D7" s="40"/>
      <c r="E7" s="37"/>
      <c r="F7" s="38" t="s">
        <v>15</v>
      </c>
      <c r="G7" s="27" t="s">
        <v>16</v>
      </c>
    </row>
    <row r="8" spans="2:7" ht="20.25" customHeight="1" x14ac:dyDescent="0.25">
      <c r="B8" s="35"/>
      <c r="C8" s="12" t="s">
        <v>21</v>
      </c>
      <c r="D8" s="41" t="s">
        <v>31</v>
      </c>
      <c r="E8" s="13" t="s">
        <v>32</v>
      </c>
      <c r="F8" s="39"/>
      <c r="G8" s="28"/>
    </row>
    <row r="9" spans="2:7" x14ac:dyDescent="0.25">
      <c r="B9" s="9">
        <v>1</v>
      </c>
      <c r="C9" s="14">
        <v>7</v>
      </c>
      <c r="D9" s="14">
        <v>8</v>
      </c>
      <c r="E9" s="15">
        <v>7</v>
      </c>
      <c r="F9" s="15">
        <f>+C9+D9+E9</f>
        <v>22</v>
      </c>
      <c r="G9" s="15">
        <f>F9*$C$6</f>
        <v>880</v>
      </c>
    </row>
    <row r="10" spans="2:7" x14ac:dyDescent="0.25">
      <c r="B10" s="9">
        <v>2</v>
      </c>
      <c r="C10" s="14">
        <v>10</v>
      </c>
      <c r="D10" s="14">
        <v>7</v>
      </c>
      <c r="E10" s="15">
        <v>9</v>
      </c>
      <c r="F10" s="15">
        <f t="shared" ref="F10:F13" si="0">+C10+D10+E10</f>
        <v>26</v>
      </c>
      <c r="G10" s="15">
        <f>F10*$C$6</f>
        <v>1040</v>
      </c>
    </row>
    <row r="11" spans="2:7" x14ac:dyDescent="0.25">
      <c r="B11" s="9">
        <v>3</v>
      </c>
      <c r="C11" s="14">
        <v>8</v>
      </c>
      <c r="D11" s="14">
        <v>6</v>
      </c>
      <c r="E11" s="15">
        <v>7</v>
      </c>
      <c r="F11" s="15">
        <f t="shared" si="0"/>
        <v>21</v>
      </c>
      <c r="G11" s="15">
        <f>F11*$C$6</f>
        <v>840</v>
      </c>
    </row>
    <row r="12" spans="2:7" x14ac:dyDescent="0.25">
      <c r="B12" s="9">
        <v>4</v>
      </c>
      <c r="C12" s="14">
        <v>10</v>
      </c>
      <c r="D12" s="14">
        <v>9</v>
      </c>
      <c r="E12" s="15">
        <v>6</v>
      </c>
      <c r="F12" s="15">
        <f t="shared" si="0"/>
        <v>25</v>
      </c>
      <c r="G12" s="15">
        <f>F12*$C$6</f>
        <v>1000</v>
      </c>
    </row>
    <row r="13" spans="2:7" x14ac:dyDescent="0.25">
      <c r="B13" s="9">
        <v>5</v>
      </c>
      <c r="C13" s="14">
        <v>10</v>
      </c>
      <c r="D13" s="14">
        <v>9</v>
      </c>
      <c r="E13" s="15">
        <v>7</v>
      </c>
      <c r="F13" s="15">
        <f t="shared" si="0"/>
        <v>26</v>
      </c>
      <c r="G13" s="15">
        <f>F13*$C$6</f>
        <v>1040</v>
      </c>
    </row>
    <row r="14" spans="2:7" x14ac:dyDescent="0.25">
      <c r="B14" s="9"/>
      <c r="C14" s="14"/>
      <c r="D14" s="14"/>
      <c r="E14" s="15"/>
      <c r="F14" s="15"/>
      <c r="G14" s="15"/>
    </row>
    <row r="15" spans="2:7" x14ac:dyDescent="0.25">
      <c r="B15" s="9"/>
      <c r="C15" s="14"/>
      <c r="D15" s="14"/>
      <c r="E15" s="15"/>
      <c r="F15" s="15"/>
      <c r="G15" s="15"/>
    </row>
    <row r="16" spans="2:7" x14ac:dyDescent="0.25">
      <c r="B16" s="9"/>
      <c r="C16" s="14"/>
      <c r="D16" s="14"/>
      <c r="E16" s="15"/>
      <c r="F16" s="15"/>
      <c r="G16" s="15"/>
    </row>
    <row r="17" spans="2:7" x14ac:dyDescent="0.25">
      <c r="B17" s="9"/>
      <c r="C17" s="14"/>
      <c r="D17" s="14"/>
      <c r="E17" s="15"/>
      <c r="F17" s="15"/>
      <c r="G17" s="15"/>
    </row>
    <row r="18" spans="2:7" x14ac:dyDescent="0.25">
      <c r="B18" s="9"/>
      <c r="C18" s="14"/>
      <c r="D18" s="14"/>
      <c r="E18" s="15"/>
      <c r="F18" s="15"/>
      <c r="G18" s="15"/>
    </row>
    <row r="19" spans="2:7" ht="15.75" thickBot="1" x14ac:dyDescent="0.3">
      <c r="G19" s="4">
        <f>AVERAGE(G9:G13)</f>
        <v>960</v>
      </c>
    </row>
    <row r="20" spans="2:7" ht="15.75" thickBot="1" x14ac:dyDescent="0.3">
      <c r="B20" s="2"/>
      <c r="C20" s="5"/>
      <c r="D20" s="5"/>
    </row>
    <row r="21" spans="2:7" ht="15.75" customHeight="1" thickBot="1" x14ac:dyDescent="0.3">
      <c r="B21" s="30" t="s">
        <v>18</v>
      </c>
      <c r="C21" s="31"/>
      <c r="D21" s="31"/>
      <c r="E21" s="31"/>
      <c r="F21" s="32"/>
    </row>
    <row r="22" spans="2:7" x14ac:dyDescent="0.25">
      <c r="B22" s="33" t="s">
        <v>6</v>
      </c>
      <c r="C22" s="33"/>
      <c r="D22" s="33"/>
      <c r="E22" s="33"/>
      <c r="F22" s="6" t="s">
        <v>14</v>
      </c>
    </row>
    <row r="23" spans="2:7" x14ac:dyDescent="0.25">
      <c r="B23" s="29" t="s">
        <v>7</v>
      </c>
      <c r="C23" s="29"/>
      <c r="D23" s="29"/>
      <c r="E23" s="29"/>
      <c r="F23" s="7">
        <f>AVERAGE(G9:G13)</f>
        <v>960</v>
      </c>
    </row>
    <row r="24" spans="2:7" x14ac:dyDescent="0.25">
      <c r="B24" s="29" t="s">
        <v>8</v>
      </c>
      <c r="C24" s="29"/>
      <c r="D24" s="29"/>
      <c r="E24" s="29"/>
      <c r="F24" s="8">
        <f>STDEV(G9:G13)</f>
        <v>93.808315196468598</v>
      </c>
    </row>
    <row r="25" spans="2:7" x14ac:dyDescent="0.25">
      <c r="B25" s="29" t="s">
        <v>9</v>
      </c>
      <c r="C25" s="29"/>
      <c r="D25" s="29"/>
      <c r="E25" s="29"/>
      <c r="F25" s="8">
        <f>(F24/F23)*100</f>
        <v>9.7716994996321453</v>
      </c>
    </row>
    <row r="26" spans="2:7" x14ac:dyDescent="0.25">
      <c r="B26" s="29" t="s">
        <v>10</v>
      </c>
      <c r="C26" s="29"/>
      <c r="D26" s="29"/>
      <c r="E26" s="29"/>
      <c r="F26" s="8">
        <f>SQRT((F25^2*F30^2)/F27)</f>
        <v>9.3162490518437195</v>
      </c>
    </row>
    <row r="27" spans="2:7" x14ac:dyDescent="0.25">
      <c r="B27" s="29" t="s">
        <v>11</v>
      </c>
      <c r="C27" s="29"/>
      <c r="D27" s="29"/>
      <c r="E27" s="29"/>
      <c r="F27" s="9">
        <v>5</v>
      </c>
    </row>
    <row r="28" spans="2:7" x14ac:dyDescent="0.25">
      <c r="B28" s="29" t="s">
        <v>12</v>
      </c>
      <c r="C28" s="29"/>
      <c r="D28" s="29"/>
      <c r="E28" s="29"/>
      <c r="F28" s="10">
        <f>F23- CONFIDENCE(0.05,F24,F27)</f>
        <v>877.77489723678264</v>
      </c>
    </row>
    <row r="29" spans="2:7" x14ac:dyDescent="0.25">
      <c r="B29" s="29" t="s">
        <v>13</v>
      </c>
      <c r="C29" s="29"/>
      <c r="D29" s="29"/>
      <c r="E29" s="29"/>
      <c r="F29" s="10">
        <f>F23+CONFIDENCE(0.05,F24,F27)</f>
        <v>1042.2251027632174</v>
      </c>
    </row>
    <row r="30" spans="2:7" x14ac:dyDescent="0.25">
      <c r="B30" s="29" t="s">
        <v>19</v>
      </c>
      <c r="C30" s="29"/>
      <c r="D30" s="29"/>
      <c r="E30" s="29"/>
      <c r="F30" s="11">
        <f>_xlfn.T.INV(0.05,(F27-1))</f>
        <v>-2.1318467863266499</v>
      </c>
    </row>
    <row r="31" spans="2:7" ht="15.75" thickBot="1" x14ac:dyDescent="0.3">
      <c r="B31" s="16"/>
      <c r="C31" s="16"/>
      <c r="D31" s="16"/>
      <c r="E31" s="16"/>
      <c r="F31" s="17"/>
    </row>
    <row r="32" spans="2:7" ht="15.75" x14ac:dyDescent="0.3">
      <c r="B32" s="18" t="s">
        <v>24</v>
      </c>
      <c r="C32" s="20"/>
      <c r="D32" s="20"/>
      <c r="E32" s="20"/>
      <c r="F32" s="20"/>
      <c r="G32" s="21"/>
    </row>
    <row r="33" spans="2:7" x14ac:dyDescent="0.25">
      <c r="B33" s="22" t="s">
        <v>25</v>
      </c>
      <c r="C33" s="9" t="s">
        <v>21</v>
      </c>
      <c r="D33" s="9" t="s">
        <v>31</v>
      </c>
      <c r="E33" s="9" t="s">
        <v>32</v>
      </c>
      <c r="F33" s="9" t="s">
        <v>23</v>
      </c>
      <c r="G33" s="26" t="s">
        <v>22</v>
      </c>
    </row>
    <row r="34" spans="2:7" x14ac:dyDescent="0.25">
      <c r="B34" s="22" t="s">
        <v>27</v>
      </c>
      <c r="C34" s="19">
        <v>367</v>
      </c>
      <c r="D34" s="19">
        <v>367</v>
      </c>
      <c r="E34" s="19">
        <v>366</v>
      </c>
      <c r="F34" s="19"/>
      <c r="G34" s="23">
        <f>+C34+D34+E34</f>
        <v>1100</v>
      </c>
    </row>
    <row r="35" spans="2:7" x14ac:dyDescent="0.25">
      <c r="B35" s="22" t="s">
        <v>20</v>
      </c>
      <c r="C35" s="19">
        <v>360</v>
      </c>
      <c r="D35" s="19">
        <v>312</v>
      </c>
      <c r="E35" s="19">
        <v>288</v>
      </c>
      <c r="F35" s="19"/>
      <c r="G35" s="23">
        <f>+C35+D35+E35</f>
        <v>960</v>
      </c>
    </row>
    <row r="36" spans="2:7" ht="16.5" thickBot="1" x14ac:dyDescent="0.35">
      <c r="B36" s="24" t="s">
        <v>26</v>
      </c>
      <c r="C36" s="42">
        <v>0.98</v>
      </c>
      <c r="D36" s="42">
        <v>0.85</v>
      </c>
      <c r="E36" s="43">
        <v>0.78400000000000003</v>
      </c>
      <c r="F36" s="25"/>
      <c r="G36" s="44">
        <f>+(G35/G34)*100</f>
        <v>87.272727272727266</v>
      </c>
    </row>
    <row r="37" spans="2:7" x14ac:dyDescent="0.25">
      <c r="B37" s="1" t="s">
        <v>29</v>
      </c>
    </row>
  </sheetData>
  <mergeCells count="14">
    <mergeCell ref="B30:E30"/>
    <mergeCell ref="B26:E26"/>
    <mergeCell ref="B27:E27"/>
    <mergeCell ref="B28:E28"/>
    <mergeCell ref="B24:E24"/>
    <mergeCell ref="B25:E25"/>
    <mergeCell ref="G7:G8"/>
    <mergeCell ref="B23:E23"/>
    <mergeCell ref="B21:F21"/>
    <mergeCell ref="B22:E22"/>
    <mergeCell ref="B29:E29"/>
    <mergeCell ref="B7:B8"/>
    <mergeCell ref="C7:E7"/>
    <mergeCell ref="F7:F8"/>
  </mergeCells>
  <pageMargins left="0.7" right="0.7" top="0.75" bottom="0.75" header="0.3" footer="0.3"/>
  <pageSetup paperSize="14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Muestreo Ref_1</vt:lpstr>
      <vt:lpstr>'Muestreo Ref_1'!Área_de_impresión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Maribel Obando</dc:creator>
  <cp:lastModifiedBy>Alexis</cp:lastModifiedBy>
  <cp:lastPrinted>2018-01-17T19:31:20Z</cp:lastPrinted>
  <dcterms:created xsi:type="dcterms:W3CDTF">2013-02-05T18:38:59Z</dcterms:created>
  <dcterms:modified xsi:type="dcterms:W3CDTF">2020-12-03T12:46:14Z</dcterms:modified>
</cp:coreProperties>
</file>